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nderacz-my.sharepoint.com/personal/hlavacek_tendera_cz/Documents/Město Olešnice-oprava KD/10_Uzavření smlouvy/dodatek/"/>
    </mc:Choice>
  </mc:AlternateContent>
  <xr:revisionPtr revIDLastSave="139" documentId="11_B16D08AEFA3D6EFE6C0B7D48E2DC366D1CE2DC3A" xr6:coauthVersionLast="47" xr6:coauthVersionMax="47" xr10:uidLastSave="{04C725D9-19F6-4768-96EE-C5249BCD9D33}"/>
  <bookViews>
    <workbookView xWindow="-120" yWindow="-120" windowWidth="29040" windowHeight="15840" firstSheet="1" activeTab="1" xr2:uid="{00000000-000D-0000-FFFF-FFFF00000000}"/>
  </bookViews>
  <sheets>
    <sheet name="List1" sheetId="1" r:id="rId1"/>
    <sheet name="final" sheetId="2" r:id="rId2"/>
    <sheet name="List3" sheetId="3" r:id="rId3"/>
  </sheets>
  <definedNames>
    <definedName name="DruhZměny">List1!$K$40:$K$46</definedName>
    <definedName name="_xlnm.Print_Area" localSheetId="1">final!$A$1:$P$42</definedName>
    <definedName name="_xlnm.Print_Area" localSheetId="0">List1!$A$1:$Z$70</definedName>
    <definedName name="půvcena">final!$B$6</definedName>
    <definedName name="typzak">final!$B$7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29" i="2" l="1"/>
  <c r="M28" i="2"/>
  <c r="M27" i="2"/>
  <c r="M26" i="2"/>
  <c r="M25" i="2"/>
  <c r="M24" i="2"/>
  <c r="M23" i="2"/>
  <c r="L23" i="2"/>
  <c r="P20" i="2"/>
  <c r="R2" i="2"/>
  <c r="O21" i="2"/>
  <c r="O22" i="2"/>
  <c r="P21" i="2" l="1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Q22" i="2" l="1"/>
  <c r="Q21" i="2"/>
  <c r="D37" i="2"/>
  <c r="D38" i="2" s="1"/>
  <c r="D39" i="2" s="1"/>
  <c r="T2" i="2"/>
  <c r="O23" i="2"/>
  <c r="O24" i="2"/>
  <c r="O25" i="2"/>
  <c r="O26" i="2"/>
  <c r="O27" i="2"/>
  <c r="O28" i="2"/>
  <c r="O29" i="2"/>
  <c r="O30" i="2"/>
  <c r="O31" i="2"/>
  <c r="O32" i="2"/>
  <c r="O33" i="2"/>
  <c r="O34" i="2"/>
  <c r="O20" i="2"/>
  <c r="Q2" i="2" s="1"/>
  <c r="P37" i="2"/>
  <c r="O37" i="2"/>
  <c r="S2" i="2" l="1"/>
  <c r="P35" i="2"/>
  <c r="O35" i="2"/>
</calcChain>
</file>

<file path=xl/sharedStrings.xml><?xml version="1.0" encoding="utf-8"?>
<sst xmlns="http://schemas.openxmlformats.org/spreadsheetml/2006/main" count="101" uniqueCount="56">
  <si>
    <t>OPxx/xxxx/P01</t>
  </si>
  <si>
    <t>Změny závazku ze smlouvy na zakázku s názvem "…"</t>
  </si>
  <si>
    <t>Klient ………</t>
  </si>
  <si>
    <r>
      <rPr>
        <u/>
        <sz val="10"/>
        <color theme="1"/>
        <rFont val="Arial"/>
        <family val="2"/>
        <charset val="238"/>
      </rPr>
      <t>Za podstatnou změnu se považuje taková změna smluvních podmínek, která by (§222/3 ZZVZ):</t>
    </r>
    <r>
      <rPr>
        <sz val="10"/>
        <color theme="1"/>
        <rFont val="Arial"/>
        <family val="2"/>
        <charset val="238"/>
      </rPr>
      <t xml:space="preserve">
a) umožnila účast jiných dodavatelů nebo by mohla ovlivnit výběr dodavatele v původním zadávacím řízení, pokud by zadávací podmínky původního zadávacího řízení odpovídaly této změně,
b) měnila ekonomickou rovnováhu závazku ze smlouvy ve prospěch vybraného dodavatele, nebo 
c) vedla k významnému rozšíření rozsahu plnění veřejné zakázky.
∑ jde-li o podstatnou změnu, je nutno provést nové zadávací řízení
</t>
    </r>
  </si>
  <si>
    <r>
      <rPr>
        <u/>
        <sz val="10"/>
        <color theme="1"/>
        <rFont val="Arial"/>
        <family val="2"/>
        <charset val="238"/>
      </rPr>
      <t>Za podstatnou změnu se nepovažuje:</t>
    </r>
    <r>
      <rPr>
        <sz val="10"/>
        <color theme="1"/>
        <rFont val="Arial"/>
        <family val="2"/>
        <charset val="238"/>
      </rPr>
      <t xml:space="preserve">
a) § 100/1-3 ZZVZ: vyhrazené změny, změna dodavatele, opce
b) § 222/4 ZZVZ – změny smlouvy „de minimis“
c) § 222/5 ZZVZ – dodatečná (nezbytná) plnění
d) § 222/6 ZZVZ – nepředvídané změny
e) § 222/7 ZZVZ – záměna položek (jen u SP)
</t>
    </r>
  </si>
  <si>
    <t>Změna č.</t>
  </si>
  <si>
    <t>Popis změny a odůvodnění</t>
  </si>
  <si>
    <t>Dodatek č.</t>
  </si>
  <si>
    <t>Datum</t>
  </si>
  <si>
    <t>Druh změny</t>
  </si>
  <si>
    <t>VP</t>
  </si>
  <si>
    <t>MP</t>
  </si>
  <si>
    <t>Hodnota změny</t>
  </si>
  <si>
    <t>Cenový nárůst</t>
  </si>
  <si>
    <t>Datum uzavření smlouvy</t>
  </si>
  <si>
    <t>xx/xx/xxxx</t>
  </si>
  <si>
    <t>Kontrolní tabulka hodnoty změny a cenového nárůstu</t>
  </si>
  <si>
    <t>Datum uzavření dodatku č. 1</t>
  </si>
  <si>
    <t>Datum uzavření dodatku č. 2</t>
  </si>
  <si>
    <t>a</t>
  </si>
  <si>
    <t>no limit</t>
  </si>
  <si>
    <t>Datum uzavření dodatku č. 3</t>
  </si>
  <si>
    <t>b</t>
  </si>
  <si>
    <t>max. 10/15 %</t>
  </si>
  <si>
    <t>/</t>
  </si>
  <si>
    <t>c</t>
  </si>
  <si>
    <t>max. 50 %</t>
  </si>
  <si>
    <t>max. 30 %</t>
  </si>
  <si>
    <t>d</t>
  </si>
  <si>
    <t>e</t>
  </si>
  <si>
    <t>Kontrola hodnoty b</t>
  </si>
  <si>
    <t>Kontrola hodnoty c</t>
  </si>
  <si>
    <t>Kontrola hodnoty d</t>
  </si>
  <si>
    <t>Kontrola nárůstu</t>
  </si>
  <si>
    <t>Číslo projektu</t>
  </si>
  <si>
    <t>Číslo smlouvy</t>
  </si>
  <si>
    <t>Žadatel</t>
  </si>
  <si>
    <t>IČ</t>
  </si>
  <si>
    <t>Původní cena</t>
  </si>
  <si>
    <t>Typ zakázky</t>
  </si>
  <si>
    <t xml:space="preserve">Za podstatnou změnu se nepovažuje:
a) § 100/1-3 ZZVZ: vyhrazené změny, změna dodavatele, opce
b) § 222/4 ZZVZ – změny smlouvy „de minimis“
c) § 222/5 ZZVZ – dodatečná (nezbytná) plnění
d) § 222/6 ZZVZ – nepředvídané změny
e) § 222/7 ZZVZ – záměna položek (jen u SP)
</t>
  </si>
  <si>
    <t>Popis změny a zdůvodnění</t>
  </si>
  <si>
    <t>Souvisí VP a MP?</t>
  </si>
  <si>
    <t>datum</t>
  </si>
  <si>
    <t>nová cena dle dodatku</t>
  </si>
  <si>
    <t>…</t>
  </si>
  <si>
    <t>ano</t>
  </si>
  <si>
    <t>Změny závazku ze smlouvy na zakázku s názvem "Oprava kulturního domu v Olešnici II."</t>
  </si>
  <si>
    <t xml:space="preserve">- Změna 1.NP: zrušení dveří, zakrytí ZTI rozvodů v podhledu, dřevěný obklad rámu původních dveří
- Změny ve 2.NP: Změna povrchového materiálu, změna dveří, rozšíření krytů radiátorů+ doplnění audio kapsy
- Změny podhledu v hlavním sále
- Skryté vady na galerii ve 3.NP
- Změna povrchové úpravy schodiště   </t>
  </si>
  <si>
    <t>SP</t>
  </si>
  <si>
    <t>nárůst</t>
  </si>
  <si>
    <t>dph</t>
  </si>
  <si>
    <t>vč. dph</t>
  </si>
  <si>
    <t>Nová cena bez DPH</t>
  </si>
  <si>
    <t>DPH</t>
  </si>
  <si>
    <t xml:space="preserve">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</si>
</sst>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&quot;-&quot;??\ [$Kč-405]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1"/>
      <color theme="4" tint="0.59999389629810485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/>
    <xf numFmtId="0" fontId="1" fillId="0" borderId="4" xfId="0" applyFont="1" applyBorder="1"/>
    <xf numFmtId="0" fontId="1" fillId="0" borderId="5" xfId="0" applyFont="1" applyBorder="1"/>
    <xf numFmtId="0" fontId="1" fillId="3" borderId="4" xfId="0" applyFont="1" applyFill="1" applyBorder="1"/>
    <xf numFmtId="0" fontId="1" fillId="3" borderId="0" xfId="0" applyFont="1" applyFill="1"/>
    <xf numFmtId="0" fontId="1" fillId="3" borderId="5" xfId="0" applyFont="1" applyFill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3" borderId="20" xfId="0" applyFont="1" applyFill="1" applyBorder="1"/>
    <xf numFmtId="0" fontId="1" fillId="3" borderId="13" xfId="0" applyFont="1" applyFill="1" applyBorder="1"/>
    <xf numFmtId="0" fontId="1" fillId="3" borderId="21" xfId="0" applyFont="1" applyFill="1" applyBorder="1"/>
    <xf numFmtId="0" fontId="6" fillId="0" borderId="0" xfId="0" applyFont="1" applyAlignment="1">
      <alignment horizontal="center"/>
    </xf>
    <xf numFmtId="0" fontId="0" fillId="4" borderId="0" xfId="0" applyFill="1"/>
    <xf numFmtId="0" fontId="8" fillId="4" borderId="0" xfId="0" applyFont="1" applyFill="1"/>
    <xf numFmtId="0" fontId="0" fillId="4" borderId="16" xfId="0" applyFill="1" applyBorder="1" applyAlignment="1">
      <alignment horizontal="center"/>
    </xf>
    <xf numFmtId="0" fontId="6" fillId="4" borderId="16" xfId="0" applyFont="1" applyFill="1" applyBorder="1"/>
    <xf numFmtId="0" fontId="0" fillId="4" borderId="16" xfId="0" applyFill="1" applyBorder="1"/>
    <xf numFmtId="0" fontId="7" fillId="4" borderId="16" xfId="0" applyFont="1" applyFill="1" applyBorder="1" applyAlignment="1">
      <alignment horizontal="center"/>
    </xf>
    <xf numFmtId="164" fontId="0" fillId="4" borderId="16" xfId="0" applyNumberForma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6" fillId="0" borderId="24" xfId="0" applyFont="1" applyBorder="1"/>
    <xf numFmtId="0" fontId="6" fillId="0" borderId="27" xfId="0" applyFont="1" applyBorder="1"/>
    <xf numFmtId="0" fontId="6" fillId="0" borderId="29" xfId="0" applyFont="1" applyBorder="1"/>
    <xf numFmtId="0" fontId="0" fillId="4" borderId="16" xfId="0" applyFill="1" applyBorder="1" applyAlignment="1" applyProtection="1">
      <alignment horizontal="center"/>
      <protection locked="0"/>
    </xf>
    <xf numFmtId="0" fontId="9" fillId="5" borderId="24" xfId="0" applyFont="1" applyFill="1" applyBorder="1"/>
    <xf numFmtId="0" fontId="9" fillId="5" borderId="26" xfId="0" applyFont="1" applyFill="1" applyBorder="1"/>
    <xf numFmtId="10" fontId="9" fillId="5" borderId="29" xfId="1" applyNumberFormat="1" applyFont="1" applyFill="1" applyBorder="1" applyAlignment="1">
      <alignment horizontal="center"/>
    </xf>
    <xf numFmtId="10" fontId="9" fillId="5" borderId="31" xfId="1" applyNumberFormat="1" applyFont="1" applyFill="1" applyBorder="1" applyAlignment="1">
      <alignment horizontal="center"/>
    </xf>
    <xf numFmtId="0" fontId="0" fillId="4" borderId="23" xfId="0" applyFill="1" applyBorder="1" applyProtection="1"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right"/>
      <protection locked="0"/>
    </xf>
    <xf numFmtId="164" fontId="0" fillId="0" borderId="16" xfId="0" applyNumberFormat="1" applyBorder="1" applyAlignment="1" applyProtection="1">
      <alignment horizontal="right"/>
      <protection locked="0"/>
    </xf>
    <xf numFmtId="0" fontId="0" fillId="0" borderId="16" xfId="0" applyBorder="1" applyProtection="1">
      <protection locked="0"/>
    </xf>
    <xf numFmtId="0" fontId="0" fillId="0" borderId="23" xfId="0" applyBorder="1" applyProtection="1">
      <protection locked="0"/>
    </xf>
    <xf numFmtId="0" fontId="6" fillId="4" borderId="16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left"/>
    </xf>
    <xf numFmtId="0" fontId="1" fillId="3" borderId="22" xfId="0" applyFont="1" applyFill="1" applyBorder="1" applyAlignment="1">
      <alignment horizontal="center"/>
    </xf>
    <xf numFmtId="0" fontId="1" fillId="3" borderId="15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/>
    </xf>
    <xf numFmtId="0" fontId="1" fillId="3" borderId="3" xfId="0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1" fillId="3" borderId="5" xfId="0" applyFont="1" applyFill="1" applyBorder="1" applyAlignment="1">
      <alignment horizontal="left" vertical="top"/>
    </xf>
    <xf numFmtId="0" fontId="1" fillId="3" borderId="12" xfId="0" applyFont="1" applyFill="1" applyBorder="1" applyAlignment="1">
      <alignment horizontal="left" vertical="top"/>
    </xf>
    <xf numFmtId="0" fontId="1" fillId="3" borderId="13" xfId="0" applyFont="1" applyFill="1" applyBorder="1" applyAlignment="1">
      <alignment horizontal="left" vertical="top"/>
    </xf>
    <xf numFmtId="0" fontId="1" fillId="3" borderId="14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25" xfId="0" applyBorder="1" applyAlignment="1" applyProtection="1">
      <alignment horizontal="left"/>
      <protection locked="0"/>
    </xf>
    <xf numFmtId="0" fontId="0" fillId="0" borderId="26" xfId="0" applyBorder="1" applyAlignment="1" applyProtection="1">
      <alignment horizontal="left"/>
      <protection locked="0"/>
    </xf>
    <xf numFmtId="0" fontId="0" fillId="0" borderId="16" xfId="0" applyBorder="1" applyAlignment="1" applyProtection="1">
      <alignment horizontal="left"/>
      <protection locked="0"/>
    </xf>
    <xf numFmtId="0" fontId="0" fillId="0" borderId="28" xfId="0" applyBorder="1" applyAlignment="1" applyProtection="1">
      <alignment horizontal="left"/>
      <protection locked="0"/>
    </xf>
    <xf numFmtId="0" fontId="0" fillId="4" borderId="22" xfId="0" applyFill="1" applyBorder="1" applyAlignment="1">
      <alignment horizontal="left"/>
    </xf>
    <xf numFmtId="0" fontId="0" fillId="4" borderId="23" xfId="0" applyFill="1" applyBorder="1" applyAlignment="1">
      <alignment horizontal="left"/>
    </xf>
    <xf numFmtId="164" fontId="0" fillId="0" borderId="16" xfId="0" applyNumberFormat="1" applyBorder="1" applyAlignment="1" applyProtection="1">
      <alignment horizontal="left"/>
      <protection locked="0"/>
    </xf>
    <xf numFmtId="164" fontId="0" fillId="0" borderId="28" xfId="0" applyNumberFormat="1" applyBorder="1" applyAlignment="1" applyProtection="1">
      <alignment horizontal="left"/>
      <protection locked="0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1" fillId="3" borderId="0" xfId="0" applyFont="1" applyFill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left" vertical="top" wrapText="1"/>
    </xf>
    <xf numFmtId="0" fontId="6" fillId="4" borderId="1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164" fontId="6" fillId="0" borderId="30" xfId="0" applyNumberFormat="1" applyFont="1" applyBorder="1" applyAlignment="1" applyProtection="1">
      <alignment horizontal="center" vertical="center"/>
      <protection locked="0"/>
    </xf>
    <xf numFmtId="164" fontId="6" fillId="0" borderId="31" xfId="0" applyNumberFormat="1" applyFont="1" applyBorder="1" applyAlignment="1" applyProtection="1">
      <alignment horizontal="center" vertical="center"/>
      <protection locked="0"/>
    </xf>
    <xf numFmtId="0" fontId="0" fillId="4" borderId="16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0" fillId="4" borderId="16" xfId="0" applyNumberFormat="1" applyFill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164" fontId="0" fillId="0" borderId="0" xfId="0" applyNumberFormat="1"/>
    <xf numFmtId="10" fontId="0" fillId="0" borderId="0" xfId="1" applyNumberFormat="1" applyFont="1"/>
    <xf numFmtId="0" fontId="11" fillId="0" borderId="17" xfId="0" quotePrefix="1" applyFont="1" applyBorder="1" applyAlignment="1" applyProtection="1">
      <alignment horizontal="left" vertical="top" wrapText="1"/>
      <protection locked="0"/>
    </xf>
    <xf numFmtId="0" fontId="11" fillId="0" borderId="18" xfId="0" quotePrefix="1" applyFont="1" applyBorder="1" applyAlignment="1" applyProtection="1">
      <alignment horizontal="left" vertical="top" wrapText="1"/>
      <protection locked="0"/>
    </xf>
    <xf numFmtId="0" fontId="11" fillId="0" borderId="19" xfId="0" quotePrefix="1" applyFont="1" applyBorder="1" applyAlignment="1" applyProtection="1">
      <alignment horizontal="left" vertical="top" wrapText="1"/>
      <protection locked="0"/>
    </xf>
    <xf numFmtId="0" fontId="11" fillId="0" borderId="35" xfId="0" quotePrefix="1" applyFont="1" applyBorder="1" applyAlignment="1" applyProtection="1">
      <alignment horizontal="left" vertical="top" wrapText="1"/>
      <protection locked="0"/>
    </xf>
    <xf numFmtId="0" fontId="11" fillId="0" borderId="0" xfId="0" quotePrefix="1" applyFont="1" applyBorder="1" applyAlignment="1" applyProtection="1">
      <alignment horizontal="left" vertical="top" wrapText="1"/>
      <protection locked="0"/>
    </xf>
    <xf numFmtId="0" fontId="11" fillId="0" borderId="36" xfId="0" quotePrefix="1" applyFont="1" applyBorder="1" applyAlignment="1" applyProtection="1">
      <alignment horizontal="left" vertical="top" wrapText="1"/>
      <protection locked="0"/>
    </xf>
    <xf numFmtId="0" fontId="11" fillId="0" borderId="20" xfId="0" quotePrefix="1" applyFont="1" applyBorder="1" applyAlignment="1" applyProtection="1">
      <alignment horizontal="left" vertical="top" wrapText="1"/>
      <protection locked="0"/>
    </xf>
    <xf numFmtId="0" fontId="11" fillId="0" borderId="13" xfId="0" quotePrefix="1" applyFont="1" applyBorder="1" applyAlignment="1" applyProtection="1">
      <alignment horizontal="left" vertical="top" wrapText="1"/>
      <protection locked="0"/>
    </xf>
    <xf numFmtId="0" fontId="11" fillId="0" borderId="21" xfId="0" quotePrefix="1" applyFont="1" applyBorder="1" applyAlignment="1" applyProtection="1">
      <alignment horizontal="left" vertical="top" wrapText="1"/>
      <protection locked="0"/>
    </xf>
    <xf numFmtId="0" fontId="6" fillId="4" borderId="32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9" fillId="0" borderId="25" xfId="0" applyFont="1" applyFill="1" applyBorder="1"/>
    <xf numFmtId="10" fontId="9" fillId="0" borderId="30" xfId="1" applyNumberFormat="1" applyFont="1" applyFill="1" applyBorder="1" applyAlignment="1">
      <alignment horizontal="center"/>
    </xf>
    <xf numFmtId="164" fontId="6" fillId="0" borderId="16" xfId="0" applyNumberFormat="1" applyFont="1" applyBorder="1" applyAlignment="1" applyProtection="1">
      <alignment horizontal="right"/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0"/>
  <sheetViews>
    <sheetView zoomScaleNormal="100" workbookViewId="0">
      <selection activeCell="T40" sqref="T40:Z44"/>
    </sheetView>
  </sheetViews>
  <sheetFormatPr defaultColWidth="4.28515625" defaultRowHeight="12.75" x14ac:dyDescent="0.2"/>
  <cols>
    <col min="1" max="2" width="4.28515625" style="1"/>
    <col min="3" max="3" width="9.85546875" style="1" customWidth="1"/>
    <col min="4" max="4" width="10.5703125" style="1" customWidth="1"/>
    <col min="5" max="5" width="7.140625" style="1" customWidth="1"/>
    <col min="6" max="16384" width="4.28515625" style="1"/>
  </cols>
  <sheetData>
    <row r="1" spans="1:26" x14ac:dyDescent="0.2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</row>
    <row r="2" spans="1:26" ht="7.5" customHeight="1" thickBot="1" x14ac:dyDescent="0.25">
      <c r="A2" s="2"/>
      <c r="Z2" s="3"/>
    </row>
    <row r="3" spans="1:26" ht="13.5" thickBot="1" x14ac:dyDescent="0.25">
      <c r="A3" s="57" t="s">
        <v>1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9"/>
    </row>
    <row r="4" spans="1:26" ht="9.75" customHeight="1" thickBot="1" x14ac:dyDescent="0.25">
      <c r="A4" s="2"/>
      <c r="Z4" s="3"/>
    </row>
    <row r="5" spans="1:26" ht="13.5" thickBot="1" x14ac:dyDescent="0.25">
      <c r="A5" s="57" t="s">
        <v>2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9"/>
    </row>
    <row r="6" spans="1:26" ht="13.5" thickBot="1" x14ac:dyDescent="0.25">
      <c r="A6" s="2"/>
      <c r="Z6" s="3"/>
    </row>
    <row r="7" spans="1:26" x14ac:dyDescent="0.2">
      <c r="A7" s="60" t="s">
        <v>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2"/>
    </row>
    <row r="8" spans="1:26" x14ac:dyDescent="0.2">
      <c r="A8" s="63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5"/>
    </row>
    <row r="9" spans="1:26" x14ac:dyDescent="0.2">
      <c r="A9" s="63"/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5"/>
    </row>
    <row r="10" spans="1:26" x14ac:dyDescent="0.2">
      <c r="A10" s="63"/>
      <c r="B10" s="64"/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5"/>
    </row>
    <row r="11" spans="1:26" x14ac:dyDescent="0.2">
      <c r="A11" s="63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5"/>
    </row>
    <row r="12" spans="1:26" x14ac:dyDescent="0.2">
      <c r="A12" s="63"/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5"/>
    </row>
    <row r="13" spans="1:26" ht="13.5" thickBot="1" x14ac:dyDescent="0.25">
      <c r="A13" s="66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8"/>
    </row>
    <row r="14" spans="1:26" x14ac:dyDescent="0.2">
      <c r="A14" s="69" t="s">
        <v>4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1"/>
    </row>
    <row r="15" spans="1:26" x14ac:dyDescent="0.2">
      <c r="A15" s="72"/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4"/>
    </row>
    <row r="16" spans="1:26" x14ac:dyDescent="0.2">
      <c r="A16" s="72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4"/>
    </row>
    <row r="17" spans="1:26" x14ac:dyDescent="0.2">
      <c r="A17" s="72"/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4"/>
    </row>
    <row r="18" spans="1:26" x14ac:dyDescent="0.2">
      <c r="A18" s="72"/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4"/>
    </row>
    <row r="19" spans="1:26" ht="42.75" customHeight="1" x14ac:dyDescent="0.2">
      <c r="A19" s="75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7"/>
    </row>
    <row r="20" spans="1:26" x14ac:dyDescent="0.2">
      <c r="A20" s="40" t="s">
        <v>5</v>
      </c>
      <c r="B20" s="40"/>
      <c r="C20" s="37" t="s">
        <v>6</v>
      </c>
      <c r="D20" s="38"/>
      <c r="E20" s="39"/>
      <c r="F20" s="40" t="s">
        <v>7</v>
      </c>
      <c r="G20" s="40"/>
      <c r="H20" s="40"/>
      <c r="I20" s="40" t="s">
        <v>8</v>
      </c>
      <c r="J20" s="40"/>
      <c r="K20" s="40" t="s">
        <v>9</v>
      </c>
      <c r="L20" s="40"/>
      <c r="M20" s="40"/>
      <c r="N20" s="40" t="s">
        <v>10</v>
      </c>
      <c r="O20" s="40"/>
      <c r="P20" s="40" t="s">
        <v>11</v>
      </c>
      <c r="Q20" s="40"/>
      <c r="R20" s="40" t="s">
        <v>12</v>
      </c>
      <c r="S20" s="40"/>
      <c r="T20" s="40"/>
      <c r="U20" s="40"/>
      <c r="V20" s="40" t="s">
        <v>13</v>
      </c>
      <c r="W20" s="40"/>
      <c r="X20" s="40"/>
      <c r="Y20" s="40"/>
      <c r="Z20" s="40"/>
    </row>
    <row r="21" spans="1:26" x14ac:dyDescent="0.2">
      <c r="A21" s="41">
        <v>1</v>
      </c>
      <c r="B21" s="41"/>
      <c r="C21" s="37"/>
      <c r="D21" s="38"/>
      <c r="E21" s="39"/>
      <c r="F21" s="40"/>
      <c r="G21" s="40"/>
      <c r="H21" s="40"/>
      <c r="I21" s="40"/>
      <c r="J21" s="40"/>
      <c r="K21" s="41"/>
      <c r="L21" s="41"/>
      <c r="M21" s="41"/>
      <c r="N21" s="41"/>
      <c r="O21" s="41"/>
      <c r="P21" s="41"/>
      <c r="Q21" s="41"/>
      <c r="R21" s="43"/>
      <c r="S21" s="44"/>
      <c r="T21" s="44"/>
      <c r="U21" s="45"/>
      <c r="V21" s="41"/>
      <c r="W21" s="41"/>
      <c r="X21" s="41"/>
      <c r="Y21" s="41"/>
      <c r="Z21" s="41"/>
    </row>
    <row r="22" spans="1:26" x14ac:dyDescent="0.2">
      <c r="A22" s="41">
        <v>2</v>
      </c>
      <c r="B22" s="41"/>
      <c r="C22" s="37"/>
      <c r="D22" s="38"/>
      <c r="E22" s="39"/>
      <c r="F22" s="40"/>
      <c r="G22" s="40"/>
      <c r="H22" s="40"/>
      <c r="I22" s="40"/>
      <c r="J22" s="40"/>
      <c r="K22" s="41"/>
      <c r="L22" s="41"/>
      <c r="M22" s="41"/>
      <c r="N22" s="41"/>
      <c r="O22" s="41"/>
      <c r="P22" s="41"/>
      <c r="Q22" s="41"/>
      <c r="R22" s="43"/>
      <c r="S22" s="44"/>
      <c r="T22" s="44"/>
      <c r="U22" s="45"/>
      <c r="V22" s="41"/>
      <c r="W22" s="41"/>
      <c r="X22" s="41"/>
      <c r="Y22" s="41"/>
      <c r="Z22" s="41"/>
    </row>
    <row r="23" spans="1:26" x14ac:dyDescent="0.2">
      <c r="A23" s="41">
        <v>3</v>
      </c>
      <c r="B23" s="41"/>
      <c r="C23" s="37"/>
      <c r="D23" s="38"/>
      <c r="E23" s="39"/>
      <c r="F23" s="40"/>
      <c r="G23" s="40"/>
      <c r="H23" s="40"/>
      <c r="I23" s="40"/>
      <c r="J23" s="40"/>
      <c r="K23" s="41"/>
      <c r="L23" s="41"/>
      <c r="M23" s="41"/>
      <c r="N23" s="41"/>
      <c r="O23" s="41"/>
      <c r="P23" s="41"/>
      <c r="Q23" s="41"/>
      <c r="R23" s="43"/>
      <c r="S23" s="44"/>
      <c r="T23" s="44"/>
      <c r="U23" s="45"/>
      <c r="V23" s="41"/>
      <c r="W23" s="41"/>
      <c r="X23" s="41"/>
      <c r="Y23" s="41"/>
      <c r="Z23" s="41"/>
    </row>
    <row r="24" spans="1:26" x14ac:dyDescent="0.2">
      <c r="A24" s="41">
        <v>4</v>
      </c>
      <c r="B24" s="41"/>
      <c r="C24" s="37"/>
      <c r="D24" s="38"/>
      <c r="E24" s="39"/>
      <c r="F24" s="40"/>
      <c r="G24" s="40"/>
      <c r="H24" s="40"/>
      <c r="I24" s="40"/>
      <c r="J24" s="40"/>
      <c r="K24" s="41"/>
      <c r="L24" s="41"/>
      <c r="M24" s="41"/>
      <c r="N24" s="41"/>
      <c r="O24" s="41"/>
      <c r="P24" s="41"/>
      <c r="Q24" s="41"/>
      <c r="R24" s="43"/>
      <c r="S24" s="44"/>
      <c r="T24" s="44"/>
      <c r="U24" s="45"/>
      <c r="V24" s="41"/>
      <c r="W24" s="41"/>
      <c r="X24" s="41"/>
      <c r="Y24" s="41"/>
      <c r="Z24" s="41"/>
    </row>
    <row r="25" spans="1:26" x14ac:dyDescent="0.2">
      <c r="A25" s="41">
        <v>5</v>
      </c>
      <c r="B25" s="41"/>
      <c r="C25" s="37"/>
      <c r="D25" s="38"/>
      <c r="E25" s="39"/>
      <c r="F25" s="40"/>
      <c r="G25" s="40"/>
      <c r="H25" s="40"/>
      <c r="I25" s="40"/>
      <c r="J25" s="40"/>
      <c r="K25" s="41"/>
      <c r="L25" s="41"/>
      <c r="M25" s="41"/>
      <c r="N25" s="41"/>
      <c r="O25" s="41"/>
      <c r="P25" s="41"/>
      <c r="Q25" s="41"/>
      <c r="R25" s="43"/>
      <c r="S25" s="44"/>
      <c r="T25" s="44"/>
      <c r="U25" s="45"/>
      <c r="V25" s="41"/>
      <c r="W25" s="41"/>
      <c r="X25" s="41"/>
      <c r="Y25" s="41"/>
      <c r="Z25" s="41"/>
    </row>
    <row r="26" spans="1:26" x14ac:dyDescent="0.2">
      <c r="A26" s="41">
        <v>6</v>
      </c>
      <c r="B26" s="41"/>
      <c r="C26" s="37"/>
      <c r="D26" s="38"/>
      <c r="E26" s="39"/>
      <c r="F26" s="40"/>
      <c r="G26" s="40"/>
      <c r="H26" s="40"/>
      <c r="I26" s="40"/>
      <c r="J26" s="40"/>
      <c r="K26" s="41"/>
      <c r="L26" s="41"/>
      <c r="M26" s="41"/>
      <c r="N26" s="41"/>
      <c r="O26" s="41"/>
      <c r="P26" s="41"/>
      <c r="Q26" s="41"/>
      <c r="R26" s="43"/>
      <c r="S26" s="44"/>
      <c r="T26" s="44"/>
      <c r="U26" s="45"/>
      <c r="V26" s="41"/>
      <c r="W26" s="41"/>
      <c r="X26" s="41"/>
      <c r="Y26" s="41"/>
      <c r="Z26" s="41"/>
    </row>
    <row r="27" spans="1:26" x14ac:dyDescent="0.2">
      <c r="A27" s="41">
        <v>7</v>
      </c>
      <c r="B27" s="41"/>
      <c r="C27" s="37"/>
      <c r="D27" s="38"/>
      <c r="E27" s="39"/>
      <c r="F27" s="40"/>
      <c r="G27" s="40"/>
      <c r="H27" s="40"/>
      <c r="I27" s="40"/>
      <c r="J27" s="40"/>
      <c r="K27" s="41"/>
      <c r="L27" s="41"/>
      <c r="M27" s="41"/>
      <c r="N27" s="41"/>
      <c r="O27" s="41"/>
      <c r="P27" s="41"/>
      <c r="Q27" s="41"/>
      <c r="R27" s="43"/>
      <c r="S27" s="44"/>
      <c r="T27" s="44"/>
      <c r="U27" s="45"/>
      <c r="V27" s="41"/>
      <c r="W27" s="41"/>
      <c r="X27" s="41"/>
      <c r="Y27" s="41"/>
      <c r="Z27" s="41"/>
    </row>
    <row r="28" spans="1:26" x14ac:dyDescent="0.2">
      <c r="A28" s="41">
        <v>8</v>
      </c>
      <c r="B28" s="41"/>
      <c r="C28" s="37"/>
      <c r="D28" s="38"/>
      <c r="E28" s="39"/>
      <c r="F28" s="40"/>
      <c r="G28" s="40"/>
      <c r="H28" s="40"/>
      <c r="I28" s="40"/>
      <c r="J28" s="40"/>
      <c r="K28" s="41"/>
      <c r="L28" s="41"/>
      <c r="M28" s="41"/>
      <c r="N28" s="41"/>
      <c r="O28" s="41"/>
      <c r="P28" s="41"/>
      <c r="Q28" s="41"/>
      <c r="R28" s="43"/>
      <c r="S28" s="44"/>
      <c r="T28" s="44"/>
      <c r="U28" s="45"/>
      <c r="V28" s="41"/>
      <c r="W28" s="41"/>
      <c r="X28" s="41"/>
      <c r="Y28" s="41"/>
      <c r="Z28" s="41"/>
    </row>
    <row r="29" spans="1:26" x14ac:dyDescent="0.2">
      <c r="A29" s="41">
        <v>9</v>
      </c>
      <c r="B29" s="41"/>
      <c r="C29" s="37"/>
      <c r="D29" s="38"/>
      <c r="E29" s="39"/>
      <c r="F29" s="40"/>
      <c r="G29" s="40"/>
      <c r="H29" s="40"/>
      <c r="I29" s="40"/>
      <c r="J29" s="40"/>
      <c r="K29" s="41"/>
      <c r="L29" s="41"/>
      <c r="M29" s="41"/>
      <c r="N29" s="41"/>
      <c r="O29" s="41"/>
      <c r="P29" s="41"/>
      <c r="Q29" s="41"/>
      <c r="R29" s="43"/>
      <c r="S29" s="44"/>
      <c r="T29" s="44"/>
      <c r="U29" s="45"/>
      <c r="V29" s="41"/>
      <c r="W29" s="41"/>
      <c r="X29" s="41"/>
      <c r="Y29" s="41"/>
      <c r="Z29" s="41"/>
    </row>
    <row r="30" spans="1:26" x14ac:dyDescent="0.2">
      <c r="A30" s="41"/>
      <c r="B30" s="41"/>
      <c r="C30" s="37"/>
      <c r="D30" s="38"/>
      <c r="E30" s="39"/>
      <c r="F30" s="40"/>
      <c r="G30" s="40"/>
      <c r="H30" s="40"/>
      <c r="I30" s="40"/>
      <c r="J30" s="40"/>
      <c r="K30" s="41"/>
      <c r="L30" s="41"/>
      <c r="M30" s="41"/>
      <c r="N30" s="41"/>
      <c r="O30" s="41"/>
      <c r="P30" s="41"/>
      <c r="Q30" s="41"/>
      <c r="R30" s="43"/>
      <c r="S30" s="44"/>
      <c r="T30" s="44"/>
      <c r="U30" s="45"/>
      <c r="V30" s="41"/>
      <c r="W30" s="41"/>
      <c r="X30" s="41"/>
      <c r="Y30" s="41"/>
      <c r="Z30" s="41"/>
    </row>
    <row r="31" spans="1:26" x14ac:dyDescent="0.2">
      <c r="A31" s="41"/>
      <c r="B31" s="41"/>
      <c r="C31" s="37"/>
      <c r="D31" s="38"/>
      <c r="E31" s="39"/>
      <c r="F31" s="40"/>
      <c r="G31" s="40"/>
      <c r="H31" s="40"/>
      <c r="I31" s="40"/>
      <c r="J31" s="40"/>
      <c r="K31" s="41"/>
      <c r="L31" s="41"/>
      <c r="M31" s="41"/>
      <c r="N31" s="41"/>
      <c r="O31" s="41"/>
      <c r="P31" s="41"/>
      <c r="Q31" s="41"/>
      <c r="R31" s="43"/>
      <c r="S31" s="44"/>
      <c r="T31" s="44"/>
      <c r="U31" s="45"/>
      <c r="V31" s="41"/>
      <c r="W31" s="41"/>
      <c r="X31" s="41"/>
      <c r="Y31" s="41"/>
      <c r="Z31" s="41"/>
    </row>
    <row r="32" spans="1:26" x14ac:dyDescent="0.2">
      <c r="A32" s="41"/>
      <c r="B32" s="41"/>
      <c r="C32" s="37"/>
      <c r="D32" s="38"/>
      <c r="E32" s="39"/>
      <c r="F32" s="40"/>
      <c r="G32" s="40"/>
      <c r="H32" s="40"/>
      <c r="I32" s="40"/>
      <c r="J32" s="40"/>
      <c r="K32" s="41"/>
      <c r="L32" s="41"/>
      <c r="M32" s="41"/>
      <c r="N32" s="41"/>
      <c r="O32" s="41"/>
      <c r="P32" s="41"/>
      <c r="Q32" s="41"/>
      <c r="R32" s="43"/>
      <c r="S32" s="44"/>
      <c r="T32" s="44"/>
      <c r="U32" s="45"/>
      <c r="V32" s="41"/>
      <c r="W32" s="41"/>
      <c r="X32" s="41"/>
      <c r="Y32" s="41"/>
      <c r="Z32" s="41"/>
    </row>
    <row r="33" spans="1:26" x14ac:dyDescent="0.2">
      <c r="A33" s="41"/>
      <c r="B33" s="41"/>
      <c r="C33" s="37"/>
      <c r="D33" s="38"/>
      <c r="E33" s="39"/>
      <c r="F33" s="40"/>
      <c r="G33" s="40"/>
      <c r="H33" s="40"/>
      <c r="I33" s="40"/>
      <c r="J33" s="40"/>
      <c r="K33" s="41"/>
      <c r="L33" s="41"/>
      <c r="M33" s="41"/>
      <c r="N33" s="41"/>
      <c r="O33" s="41"/>
      <c r="P33" s="41"/>
      <c r="Q33" s="41"/>
      <c r="R33" s="43"/>
      <c r="S33" s="44"/>
      <c r="T33" s="44"/>
      <c r="U33" s="45"/>
      <c r="V33" s="41"/>
      <c r="W33" s="41"/>
      <c r="X33" s="41"/>
      <c r="Y33" s="41"/>
      <c r="Z33" s="41"/>
    </row>
    <row r="34" spans="1:26" x14ac:dyDescent="0.2">
      <c r="A34" s="41"/>
      <c r="B34" s="41"/>
      <c r="C34" s="37"/>
      <c r="D34" s="38"/>
      <c r="E34" s="39"/>
      <c r="F34" s="40"/>
      <c r="G34" s="40"/>
      <c r="H34" s="40"/>
      <c r="I34" s="40"/>
      <c r="J34" s="40"/>
      <c r="K34" s="41"/>
      <c r="L34" s="41"/>
      <c r="M34" s="41"/>
      <c r="N34" s="41"/>
      <c r="O34" s="41"/>
      <c r="P34" s="41"/>
      <c r="Q34" s="41"/>
      <c r="R34" s="43"/>
      <c r="S34" s="44"/>
      <c r="T34" s="44"/>
      <c r="U34" s="45"/>
      <c r="V34" s="41"/>
      <c r="W34" s="41"/>
      <c r="X34" s="41"/>
      <c r="Y34" s="41"/>
      <c r="Z34" s="41"/>
    </row>
    <row r="35" spans="1:26" x14ac:dyDescent="0.2">
      <c r="A35" s="41"/>
      <c r="B35" s="41"/>
      <c r="C35" s="37"/>
      <c r="D35" s="38"/>
      <c r="E35" s="39"/>
      <c r="F35" s="40"/>
      <c r="G35" s="40"/>
      <c r="H35" s="40"/>
      <c r="I35" s="40"/>
      <c r="J35" s="40"/>
      <c r="K35" s="41"/>
      <c r="L35" s="41"/>
      <c r="M35" s="41"/>
      <c r="N35" s="41"/>
      <c r="O35" s="41"/>
      <c r="P35" s="41"/>
      <c r="Q35" s="41"/>
      <c r="R35" s="43"/>
      <c r="S35" s="44"/>
      <c r="T35" s="44"/>
      <c r="U35" s="45"/>
      <c r="V35" s="41"/>
      <c r="W35" s="41"/>
      <c r="X35" s="41"/>
      <c r="Y35" s="41"/>
      <c r="Z35" s="41"/>
    </row>
    <row r="36" spans="1:26" x14ac:dyDescent="0.2">
      <c r="A36" s="41"/>
      <c r="B36" s="41"/>
      <c r="C36" s="37"/>
      <c r="D36" s="38"/>
      <c r="E36" s="39"/>
      <c r="F36" s="40"/>
      <c r="G36" s="40"/>
      <c r="H36" s="40"/>
      <c r="I36" s="40"/>
      <c r="J36" s="40"/>
      <c r="K36" s="41"/>
      <c r="L36" s="41"/>
      <c r="M36" s="41"/>
      <c r="N36" s="41"/>
      <c r="O36" s="41"/>
      <c r="P36" s="41"/>
      <c r="Q36" s="41"/>
      <c r="R36" s="43"/>
      <c r="S36" s="44"/>
      <c r="T36" s="44"/>
      <c r="U36" s="45"/>
      <c r="V36" s="41"/>
      <c r="W36" s="41"/>
      <c r="X36" s="41"/>
      <c r="Y36" s="41"/>
      <c r="Z36" s="41"/>
    </row>
    <row r="37" spans="1:26" x14ac:dyDescent="0.2">
      <c r="A37" s="4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6"/>
    </row>
    <row r="38" spans="1:26" x14ac:dyDescent="0.2">
      <c r="A38" s="42" t="s">
        <v>14</v>
      </c>
      <c r="B38" s="42"/>
      <c r="C38" s="42"/>
      <c r="D38" s="42"/>
      <c r="E38" s="41" t="s">
        <v>15</v>
      </c>
      <c r="F38" s="41"/>
      <c r="G38" s="41"/>
      <c r="H38" s="5"/>
      <c r="I38" s="5"/>
      <c r="J38" s="5"/>
      <c r="K38" s="40" t="s">
        <v>16</v>
      </c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spans="1:26" x14ac:dyDescent="0.2">
      <c r="A39" s="42" t="s">
        <v>17</v>
      </c>
      <c r="B39" s="42"/>
      <c r="C39" s="42"/>
      <c r="D39" s="42"/>
      <c r="E39" s="41" t="s">
        <v>15</v>
      </c>
      <c r="F39" s="41"/>
      <c r="G39" s="41"/>
      <c r="H39" s="5"/>
      <c r="I39" s="5"/>
      <c r="J39" s="5"/>
      <c r="K39" s="46" t="s">
        <v>9</v>
      </c>
      <c r="L39" s="46"/>
      <c r="M39" s="46"/>
      <c r="N39" s="46" t="s">
        <v>12</v>
      </c>
      <c r="O39" s="46"/>
      <c r="P39" s="46"/>
      <c r="Q39" s="46"/>
      <c r="R39" s="46"/>
      <c r="S39" s="46"/>
      <c r="T39" s="46" t="s">
        <v>13</v>
      </c>
      <c r="U39" s="46"/>
      <c r="V39" s="46"/>
      <c r="W39" s="46"/>
      <c r="X39" s="46"/>
      <c r="Y39" s="46"/>
      <c r="Z39" s="46"/>
    </row>
    <row r="40" spans="1:26" x14ac:dyDescent="0.2">
      <c r="A40" s="42" t="s">
        <v>18</v>
      </c>
      <c r="B40" s="42"/>
      <c r="C40" s="42"/>
      <c r="D40" s="42"/>
      <c r="E40" s="41" t="s">
        <v>15</v>
      </c>
      <c r="F40" s="41"/>
      <c r="G40" s="41"/>
      <c r="H40" s="5"/>
      <c r="I40" s="5"/>
      <c r="J40" s="5"/>
      <c r="K40" s="41" t="s">
        <v>19</v>
      </c>
      <c r="L40" s="41"/>
      <c r="M40" s="41"/>
      <c r="N40" s="41" t="s">
        <v>20</v>
      </c>
      <c r="O40" s="41"/>
      <c r="P40" s="41"/>
      <c r="Q40" s="41"/>
      <c r="R40" s="41"/>
      <c r="S40" s="41"/>
      <c r="T40" s="41" t="s">
        <v>20</v>
      </c>
      <c r="U40" s="41"/>
      <c r="V40" s="41"/>
      <c r="W40" s="41"/>
      <c r="X40" s="41"/>
      <c r="Y40" s="41"/>
      <c r="Z40" s="41"/>
    </row>
    <row r="41" spans="1:26" x14ac:dyDescent="0.2">
      <c r="A41" s="42" t="s">
        <v>21</v>
      </c>
      <c r="B41" s="42"/>
      <c r="C41" s="42"/>
      <c r="D41" s="42"/>
      <c r="E41" s="41" t="s">
        <v>15</v>
      </c>
      <c r="F41" s="41"/>
      <c r="G41" s="41"/>
      <c r="H41" s="5"/>
      <c r="I41" s="5"/>
      <c r="J41" s="5"/>
      <c r="K41" s="41" t="s">
        <v>22</v>
      </c>
      <c r="L41" s="41"/>
      <c r="M41" s="41"/>
      <c r="N41" s="47" t="s">
        <v>23</v>
      </c>
      <c r="O41" s="47"/>
      <c r="P41" s="47"/>
      <c r="Q41" s="47"/>
      <c r="R41" s="47"/>
      <c r="S41" s="47"/>
      <c r="T41" s="41" t="s">
        <v>24</v>
      </c>
      <c r="U41" s="41"/>
      <c r="V41" s="41"/>
      <c r="W41" s="41"/>
      <c r="X41" s="41"/>
      <c r="Y41" s="41"/>
      <c r="Z41" s="41"/>
    </row>
    <row r="42" spans="1:26" x14ac:dyDescent="0.2">
      <c r="A42" s="4"/>
      <c r="B42" s="5"/>
      <c r="C42" s="5"/>
      <c r="D42" s="5"/>
      <c r="E42" s="5"/>
      <c r="F42" s="5"/>
      <c r="G42" s="5"/>
      <c r="H42" s="5"/>
      <c r="I42" s="5"/>
      <c r="J42" s="5"/>
      <c r="K42" s="41" t="s">
        <v>25</v>
      </c>
      <c r="L42" s="41"/>
      <c r="M42" s="41"/>
      <c r="N42" s="47" t="s">
        <v>26</v>
      </c>
      <c r="O42" s="47"/>
      <c r="P42" s="47"/>
      <c r="Q42" s="47"/>
      <c r="R42" s="47"/>
      <c r="S42" s="47"/>
      <c r="T42" s="48" t="s">
        <v>27</v>
      </c>
      <c r="U42" s="49"/>
      <c r="V42" s="49"/>
      <c r="W42" s="49"/>
      <c r="X42" s="49"/>
      <c r="Y42" s="49"/>
      <c r="Z42" s="50"/>
    </row>
    <row r="43" spans="1:26" x14ac:dyDescent="0.2">
      <c r="A43" s="4"/>
      <c r="B43" s="5"/>
      <c r="C43" s="5"/>
      <c r="D43" s="5"/>
      <c r="E43" s="5"/>
      <c r="F43" s="5"/>
      <c r="G43" s="5"/>
      <c r="H43" s="5"/>
      <c r="I43" s="5"/>
      <c r="J43" s="5"/>
      <c r="K43" s="41" t="s">
        <v>28</v>
      </c>
      <c r="L43" s="41"/>
      <c r="M43" s="41"/>
      <c r="N43" s="47" t="s">
        <v>26</v>
      </c>
      <c r="O43" s="47"/>
      <c r="P43" s="47"/>
      <c r="Q43" s="47"/>
      <c r="R43" s="47"/>
      <c r="S43" s="47"/>
      <c r="T43" s="51"/>
      <c r="U43" s="52"/>
      <c r="V43" s="52"/>
      <c r="W43" s="52"/>
      <c r="X43" s="52"/>
      <c r="Y43" s="52"/>
      <c r="Z43" s="53"/>
    </row>
    <row r="44" spans="1:26" ht="13.5" customHeight="1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41" t="s">
        <v>29</v>
      </c>
      <c r="L44" s="41"/>
      <c r="M44" s="41"/>
      <c r="N44" s="41" t="s">
        <v>20</v>
      </c>
      <c r="O44" s="41"/>
      <c r="P44" s="41"/>
      <c r="Q44" s="41"/>
      <c r="R44" s="41"/>
      <c r="S44" s="41"/>
      <c r="T44" s="41" t="s">
        <v>20</v>
      </c>
      <c r="U44" s="41"/>
      <c r="V44" s="41"/>
      <c r="W44" s="41"/>
      <c r="X44" s="41"/>
      <c r="Y44" s="41"/>
      <c r="Z44" s="41"/>
    </row>
    <row r="45" spans="1:26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1:26" x14ac:dyDescent="0.2">
      <c r="A46" s="4"/>
      <c r="B46" s="5"/>
      <c r="C46" s="5"/>
      <c r="D46" s="5"/>
      <c r="E46" s="5"/>
      <c r="F46" s="5"/>
      <c r="G46" s="5"/>
      <c r="H46" s="5"/>
      <c r="I46" s="5"/>
      <c r="J46" s="5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1:26" x14ac:dyDescent="0.2">
      <c r="A47" s="4"/>
      <c r="B47" s="5"/>
      <c r="C47" s="5"/>
      <c r="D47" s="5"/>
      <c r="E47" s="5"/>
      <c r="F47" s="5"/>
      <c r="G47" s="5"/>
      <c r="H47" s="5"/>
      <c r="I47" s="5"/>
      <c r="J47" s="5"/>
      <c r="K47" s="10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2"/>
    </row>
    <row r="48" spans="1:26" x14ac:dyDescent="0.2">
      <c r="A48" s="2"/>
      <c r="Z48" s="3"/>
    </row>
    <row r="49" spans="1:26" x14ac:dyDescent="0.2">
      <c r="A49" s="2"/>
      <c r="Z49" s="3"/>
    </row>
    <row r="50" spans="1:26" x14ac:dyDescent="0.2">
      <c r="A50" s="2"/>
      <c r="Z50" s="3"/>
    </row>
    <row r="51" spans="1:26" x14ac:dyDescent="0.2">
      <c r="A51" s="2"/>
      <c r="Z51" s="3"/>
    </row>
    <row r="52" spans="1:26" x14ac:dyDescent="0.2">
      <c r="A52" s="2"/>
      <c r="Z52" s="3"/>
    </row>
    <row r="53" spans="1:26" x14ac:dyDescent="0.2">
      <c r="A53" s="2"/>
      <c r="Z53" s="3"/>
    </row>
    <row r="54" spans="1:26" x14ac:dyDescent="0.2">
      <c r="A54" s="2"/>
      <c r="Z54" s="3"/>
    </row>
    <row r="55" spans="1:26" x14ac:dyDescent="0.2">
      <c r="A55" s="2"/>
      <c r="Z55" s="3"/>
    </row>
    <row r="56" spans="1:26" x14ac:dyDescent="0.2">
      <c r="A56" s="2"/>
      <c r="Z56" s="3"/>
    </row>
    <row r="57" spans="1:26" x14ac:dyDescent="0.2">
      <c r="A57" s="2"/>
      <c r="Z57" s="3"/>
    </row>
    <row r="58" spans="1:26" x14ac:dyDescent="0.2">
      <c r="A58" s="2"/>
      <c r="Z58" s="3"/>
    </row>
    <row r="59" spans="1:26" x14ac:dyDescent="0.2">
      <c r="A59" s="2"/>
      <c r="Z59" s="3"/>
    </row>
    <row r="60" spans="1:26" x14ac:dyDescent="0.2">
      <c r="A60" s="2"/>
      <c r="Z60" s="3"/>
    </row>
    <row r="61" spans="1:26" x14ac:dyDescent="0.2">
      <c r="A61" s="2"/>
      <c r="Z61" s="3"/>
    </row>
    <row r="62" spans="1:26" x14ac:dyDescent="0.2">
      <c r="A62" s="2"/>
      <c r="Z62" s="3"/>
    </row>
    <row r="63" spans="1:26" x14ac:dyDescent="0.2">
      <c r="A63" s="2"/>
      <c r="Z63" s="3"/>
    </row>
    <row r="64" spans="1:26" x14ac:dyDescent="0.2">
      <c r="A64" s="2"/>
      <c r="Z64" s="3"/>
    </row>
    <row r="65" spans="1:26" x14ac:dyDescent="0.2">
      <c r="A65" s="2"/>
      <c r="Z65" s="3"/>
    </row>
    <row r="66" spans="1:26" x14ac:dyDescent="0.2">
      <c r="A66" s="2"/>
      <c r="Z66" s="3"/>
    </row>
    <row r="67" spans="1:26" x14ac:dyDescent="0.2">
      <c r="A67" s="2"/>
      <c r="Z67" s="3"/>
    </row>
    <row r="68" spans="1:26" x14ac:dyDescent="0.2">
      <c r="A68" s="2"/>
      <c r="Z68" s="3"/>
    </row>
    <row r="69" spans="1:26" x14ac:dyDescent="0.2">
      <c r="A69" s="2"/>
      <c r="Z69" s="3"/>
    </row>
    <row r="70" spans="1:26" ht="13.5" thickBot="1" x14ac:dyDescent="0.25">
      <c r="A70" s="7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9"/>
    </row>
  </sheetData>
  <mergeCells count="190">
    <mergeCell ref="A1:Z1"/>
    <mergeCell ref="A3:Z3"/>
    <mergeCell ref="A5:Z5"/>
    <mergeCell ref="A7:Z13"/>
    <mergeCell ref="A14:Z19"/>
    <mergeCell ref="A20:B20"/>
    <mergeCell ref="K20:M20"/>
    <mergeCell ref="K22:M22"/>
    <mergeCell ref="R22:U22"/>
    <mergeCell ref="V22:Z22"/>
    <mergeCell ref="R20:U20"/>
    <mergeCell ref="V20:Z20"/>
    <mergeCell ref="A21:B21"/>
    <mergeCell ref="K21:M21"/>
    <mergeCell ref="R21:U21"/>
    <mergeCell ref="V21:Z21"/>
    <mergeCell ref="F20:H20"/>
    <mergeCell ref="I20:J20"/>
    <mergeCell ref="I21:J21"/>
    <mergeCell ref="C20:E20"/>
    <mergeCell ref="C21:E21"/>
    <mergeCell ref="I22:J22"/>
    <mergeCell ref="F21:H21"/>
    <mergeCell ref="A22:B22"/>
    <mergeCell ref="R24:U24"/>
    <mergeCell ref="V24:Z24"/>
    <mergeCell ref="C24:E24"/>
    <mergeCell ref="F24:H24"/>
    <mergeCell ref="I24:J24"/>
    <mergeCell ref="A23:B23"/>
    <mergeCell ref="K23:M23"/>
    <mergeCell ref="R23:U23"/>
    <mergeCell ref="V23:Z23"/>
    <mergeCell ref="C23:E23"/>
    <mergeCell ref="F23:H23"/>
    <mergeCell ref="I23:J23"/>
    <mergeCell ref="A24:B24"/>
    <mergeCell ref="R26:U26"/>
    <mergeCell ref="V26:Z26"/>
    <mergeCell ref="C26:E26"/>
    <mergeCell ref="F26:H26"/>
    <mergeCell ref="I26:J26"/>
    <mergeCell ref="A25:B25"/>
    <mergeCell ref="K25:M25"/>
    <mergeCell ref="R25:U25"/>
    <mergeCell ref="V25:Z25"/>
    <mergeCell ref="C25:E25"/>
    <mergeCell ref="F25:H25"/>
    <mergeCell ref="I25:J25"/>
    <mergeCell ref="N25:O25"/>
    <mergeCell ref="P25:Q25"/>
    <mergeCell ref="N26:O26"/>
    <mergeCell ref="P26:Q26"/>
    <mergeCell ref="A26:B26"/>
    <mergeCell ref="R28:U28"/>
    <mergeCell ref="V28:Z28"/>
    <mergeCell ref="C28:E28"/>
    <mergeCell ref="F28:H28"/>
    <mergeCell ref="I28:J28"/>
    <mergeCell ref="A27:B27"/>
    <mergeCell ref="K27:M27"/>
    <mergeCell ref="R27:U27"/>
    <mergeCell ref="V27:Z27"/>
    <mergeCell ref="C27:E27"/>
    <mergeCell ref="F27:H27"/>
    <mergeCell ref="I27:J27"/>
    <mergeCell ref="N27:O27"/>
    <mergeCell ref="P27:Q27"/>
    <mergeCell ref="N28:O28"/>
    <mergeCell ref="P28:Q28"/>
    <mergeCell ref="A28:B28"/>
    <mergeCell ref="R30:U30"/>
    <mergeCell ref="V30:Z30"/>
    <mergeCell ref="C30:E30"/>
    <mergeCell ref="F30:H30"/>
    <mergeCell ref="I30:J30"/>
    <mergeCell ref="A29:B29"/>
    <mergeCell ref="K29:M29"/>
    <mergeCell ref="R29:U29"/>
    <mergeCell ref="V29:Z29"/>
    <mergeCell ref="C29:E29"/>
    <mergeCell ref="F29:H29"/>
    <mergeCell ref="I29:J29"/>
    <mergeCell ref="N29:O29"/>
    <mergeCell ref="P29:Q29"/>
    <mergeCell ref="N30:O30"/>
    <mergeCell ref="P30:Q30"/>
    <mergeCell ref="A30:B30"/>
    <mergeCell ref="R32:U32"/>
    <mergeCell ref="V32:Z32"/>
    <mergeCell ref="C32:E32"/>
    <mergeCell ref="F32:H32"/>
    <mergeCell ref="I32:J32"/>
    <mergeCell ref="A31:B31"/>
    <mergeCell ref="K31:M31"/>
    <mergeCell ref="R31:U31"/>
    <mergeCell ref="V31:Z31"/>
    <mergeCell ref="C31:E31"/>
    <mergeCell ref="F31:H31"/>
    <mergeCell ref="I31:J31"/>
    <mergeCell ref="N31:O31"/>
    <mergeCell ref="P31:Q31"/>
    <mergeCell ref="N32:O32"/>
    <mergeCell ref="P32:Q32"/>
    <mergeCell ref="A32:B32"/>
    <mergeCell ref="R34:U34"/>
    <mergeCell ref="V34:Z34"/>
    <mergeCell ref="C34:E34"/>
    <mergeCell ref="F34:H34"/>
    <mergeCell ref="I34:J34"/>
    <mergeCell ref="A33:B33"/>
    <mergeCell ref="K33:M33"/>
    <mergeCell ref="R33:U33"/>
    <mergeCell ref="V33:Z33"/>
    <mergeCell ref="C33:E33"/>
    <mergeCell ref="F33:H33"/>
    <mergeCell ref="I33:J33"/>
    <mergeCell ref="N33:O33"/>
    <mergeCell ref="P33:Q33"/>
    <mergeCell ref="N34:O34"/>
    <mergeCell ref="P34:Q34"/>
    <mergeCell ref="A34:B34"/>
    <mergeCell ref="T46:Z46"/>
    <mergeCell ref="K44:M44"/>
    <mergeCell ref="K45:M45"/>
    <mergeCell ref="K46:M46"/>
    <mergeCell ref="N39:S39"/>
    <mergeCell ref="T39:Z39"/>
    <mergeCell ref="N40:S40"/>
    <mergeCell ref="N41:S41"/>
    <mergeCell ref="N42:S42"/>
    <mergeCell ref="N43:S43"/>
    <mergeCell ref="K39:M39"/>
    <mergeCell ref="K40:M40"/>
    <mergeCell ref="K41:M41"/>
    <mergeCell ref="K42:M42"/>
    <mergeCell ref="K43:M43"/>
    <mergeCell ref="T42:Z43"/>
    <mergeCell ref="N44:S44"/>
    <mergeCell ref="N45:S45"/>
    <mergeCell ref="N46:S46"/>
    <mergeCell ref="I36:J36"/>
    <mergeCell ref="K35:M35"/>
    <mergeCell ref="R35:U35"/>
    <mergeCell ref="V35:Z35"/>
    <mergeCell ref="C35:E35"/>
    <mergeCell ref="F35:H35"/>
    <mergeCell ref="I35:J35"/>
    <mergeCell ref="A39:D39"/>
    <mergeCell ref="A36:B36"/>
    <mergeCell ref="A35:B35"/>
    <mergeCell ref="R36:U36"/>
    <mergeCell ref="V36:Z36"/>
    <mergeCell ref="C36:E36"/>
    <mergeCell ref="A40:D40"/>
    <mergeCell ref="T40:Z40"/>
    <mergeCell ref="T41:Z41"/>
    <mergeCell ref="T44:Z44"/>
    <mergeCell ref="T45:Z45"/>
    <mergeCell ref="A41:D41"/>
    <mergeCell ref="E38:G38"/>
    <mergeCell ref="E39:G39"/>
    <mergeCell ref="E40:G40"/>
    <mergeCell ref="E41:G41"/>
    <mergeCell ref="K38:Z38"/>
    <mergeCell ref="A38:D38"/>
    <mergeCell ref="C22:E22"/>
    <mergeCell ref="F22:H22"/>
    <mergeCell ref="N35:O35"/>
    <mergeCell ref="P35:Q35"/>
    <mergeCell ref="N36:O36"/>
    <mergeCell ref="P36:Q36"/>
    <mergeCell ref="N20:O20"/>
    <mergeCell ref="P20:Q20"/>
    <mergeCell ref="N21:O21"/>
    <mergeCell ref="P21:Q21"/>
    <mergeCell ref="N22:O22"/>
    <mergeCell ref="P22:Q22"/>
    <mergeCell ref="N23:O23"/>
    <mergeCell ref="P23:Q23"/>
    <mergeCell ref="N24:O24"/>
    <mergeCell ref="P24:Q24"/>
    <mergeCell ref="K36:M36"/>
    <mergeCell ref="K34:M34"/>
    <mergeCell ref="K32:M32"/>
    <mergeCell ref="K30:M30"/>
    <mergeCell ref="K28:M28"/>
    <mergeCell ref="K26:M26"/>
    <mergeCell ref="K24:M24"/>
    <mergeCell ref="F36:H36"/>
  </mergeCells>
  <dataValidations count="1">
    <dataValidation type="list" allowBlank="1" showInputMessage="1" showErrorMessage="1" sqref="K21:M36" xr:uid="{00000000-0002-0000-0000-000000000000}">
      <formula1>DruhZměny</formula1>
    </dataValidation>
  </dataValidation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2"/>
  <sheetViews>
    <sheetView tabSelected="1" zoomScale="90" zoomScaleNormal="90" workbookViewId="0">
      <selection activeCell="M27" sqref="M27"/>
    </sheetView>
  </sheetViews>
  <sheetFormatPr defaultRowHeight="15" x14ac:dyDescent="0.25"/>
  <cols>
    <col min="1" max="1" width="14.5703125" bestFit="1" customWidth="1"/>
    <col min="2" max="2" width="12.42578125" customWidth="1"/>
    <col min="4" max="4" width="11.5703125" customWidth="1"/>
    <col min="5" max="5" width="10.7109375" customWidth="1"/>
    <col min="8" max="8" width="18.85546875" customWidth="1"/>
    <col min="9" max="9" width="10.28515625" bestFit="1" customWidth="1"/>
    <col min="11" max="11" width="11.5703125" bestFit="1" customWidth="1"/>
    <col min="12" max="13" width="16.28515625" customWidth="1"/>
    <col min="14" max="14" width="17.42578125" customWidth="1"/>
    <col min="15" max="16" width="16.28515625" customWidth="1"/>
    <col min="17" max="19" width="18.28515625" bestFit="1" customWidth="1"/>
    <col min="20" max="20" width="17.42578125" customWidth="1"/>
  </cols>
  <sheetData>
    <row r="1" spans="1:20" ht="15.75" thickBot="1" x14ac:dyDescent="0.3">
      <c r="A1" s="78" t="s">
        <v>47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80"/>
      <c r="Q1" s="26" t="s">
        <v>30</v>
      </c>
      <c r="R1" s="126" t="s">
        <v>31</v>
      </c>
      <c r="S1" s="126" t="s">
        <v>32</v>
      </c>
      <c r="T1" s="27" t="s">
        <v>33</v>
      </c>
    </row>
    <row r="2" spans="1:20" ht="15.75" thickBot="1" x14ac:dyDescent="0.3">
      <c r="A2" s="22" t="s">
        <v>34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28">
        <f>IF(SUMIF(K20:K34,"b",O20:O34)&gt;půvcena*IF(typzak="SP",0.15,0.1),"Překročeno!!!",SUMIF(K20:K34,"b",O20:O34)/půvcena)</f>
        <v>0.10995208829680973</v>
      </c>
      <c r="R2" s="127">
        <f>IF(SUMIF(K20:K34,"c",O20:O34)&gt;půvcena*0.5,"Překročeno!!!",SUMIF(K20:K34,"c",O20:O34)/půvcena)</f>
        <v>5.7325258803178451E-2</v>
      </c>
      <c r="S2" s="127">
        <f>IF(SUMIF(K20:K34,"d",O20:O34)&gt;půvcena*0.5,"Překročeno!!!",SUMIF(K20:K34,"d",O20:O34)/půvcena)</f>
        <v>4.530577241676978E-2</v>
      </c>
      <c r="T2" s="29">
        <f>IF(SUM(P20:P34)&gt;půvcena*0.3,"Překročeno!!!",SUM(P20:P34)/půvcena)</f>
        <v>5.8542575822957556E-2</v>
      </c>
    </row>
    <row r="3" spans="1:20" x14ac:dyDescent="0.25">
      <c r="A3" s="23" t="s">
        <v>35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4"/>
    </row>
    <row r="4" spans="1:20" x14ac:dyDescent="0.25">
      <c r="A4" s="23" t="s">
        <v>36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4"/>
    </row>
    <row r="5" spans="1:20" x14ac:dyDescent="0.25">
      <c r="A5" s="23" t="s">
        <v>37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4"/>
    </row>
    <row r="6" spans="1:20" x14ac:dyDescent="0.25">
      <c r="A6" s="23" t="s">
        <v>38</v>
      </c>
      <c r="B6" s="87">
        <v>7751694.79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8"/>
    </row>
    <row r="7" spans="1:20" ht="15.75" thickBot="1" x14ac:dyDescent="0.3">
      <c r="A7" s="24" t="s">
        <v>39</v>
      </c>
      <c r="B7" s="104" t="s">
        <v>49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5"/>
    </row>
    <row r="8" spans="1:20" ht="15" customHeight="1" x14ac:dyDescent="0.25">
      <c r="A8" s="98" t="s">
        <v>3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100"/>
    </row>
    <row r="9" spans="1:20" x14ac:dyDescent="0.25">
      <c r="A9" s="98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100"/>
    </row>
    <row r="10" spans="1:20" x14ac:dyDescent="0.25">
      <c r="A10" s="98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100"/>
    </row>
    <row r="11" spans="1:20" x14ac:dyDescent="0.25">
      <c r="A11" s="98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100"/>
    </row>
    <row r="12" spans="1:20" ht="15.75" thickBot="1" x14ac:dyDescent="0.3">
      <c r="A12" s="101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3"/>
    </row>
    <row r="13" spans="1:20" ht="15" customHeight="1" x14ac:dyDescent="0.25">
      <c r="A13" s="69" t="s">
        <v>40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90"/>
    </row>
    <row r="14" spans="1:20" x14ac:dyDescent="0.25">
      <c r="A14" s="91"/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3"/>
    </row>
    <row r="15" spans="1:20" x14ac:dyDescent="0.25">
      <c r="A15" s="91"/>
      <c r="B15" s="92"/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3"/>
    </row>
    <row r="16" spans="1:20" x14ac:dyDescent="0.25">
      <c r="A16" s="91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3"/>
    </row>
    <row r="17" spans="1:17" x14ac:dyDescent="0.25">
      <c r="A17" s="91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  <c r="O17" s="92"/>
      <c r="P17" s="93"/>
    </row>
    <row r="18" spans="1:17" x14ac:dyDescent="0.25">
      <c r="A18" s="94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6"/>
    </row>
    <row r="19" spans="1:17" s="13" customFormat="1" x14ac:dyDescent="0.25">
      <c r="A19" s="36" t="s">
        <v>5</v>
      </c>
      <c r="B19" s="97" t="s">
        <v>41</v>
      </c>
      <c r="C19" s="97"/>
      <c r="D19" s="97"/>
      <c r="E19" s="97"/>
      <c r="F19" s="97"/>
      <c r="G19" s="97"/>
      <c r="H19" s="97"/>
      <c r="I19" s="36" t="s">
        <v>7</v>
      </c>
      <c r="J19" s="36" t="s">
        <v>8</v>
      </c>
      <c r="K19" s="36" t="s">
        <v>9</v>
      </c>
      <c r="L19" s="36" t="s">
        <v>10</v>
      </c>
      <c r="M19" s="36" t="s">
        <v>11</v>
      </c>
      <c r="N19" s="36" t="s">
        <v>42</v>
      </c>
      <c r="O19" s="36" t="s">
        <v>12</v>
      </c>
      <c r="P19" s="36" t="s">
        <v>13</v>
      </c>
    </row>
    <row r="20" spans="1:17" ht="30.75" customHeight="1" x14ac:dyDescent="0.25">
      <c r="A20" s="123">
        <v>1</v>
      </c>
      <c r="B20" s="114" t="s">
        <v>48</v>
      </c>
      <c r="C20" s="115"/>
      <c r="D20" s="115"/>
      <c r="E20" s="115"/>
      <c r="F20" s="115"/>
      <c r="G20" s="115"/>
      <c r="H20" s="116"/>
      <c r="I20" s="109">
        <v>1</v>
      </c>
      <c r="J20" s="32"/>
      <c r="K20" s="31" t="s">
        <v>22</v>
      </c>
      <c r="L20" s="33">
        <v>386122.10000000003</v>
      </c>
      <c r="M20" s="33">
        <v>466192.93</v>
      </c>
      <c r="N20" s="25" t="s">
        <v>46</v>
      </c>
      <c r="O20" s="20">
        <f>IF(AND(L20="",M20=""),"",IF(OR(K20="b",K20="c",K20="d"),L20+M20,""))</f>
        <v>852315.03</v>
      </c>
      <c r="P20" s="20">
        <f>L20-M20</f>
        <v>-80070.829999999958</v>
      </c>
      <c r="Q20" s="113"/>
    </row>
    <row r="21" spans="1:17" ht="29.25" customHeight="1" x14ac:dyDescent="0.25">
      <c r="A21" s="124"/>
      <c r="B21" s="117"/>
      <c r="C21" s="118"/>
      <c r="D21" s="118"/>
      <c r="E21" s="118"/>
      <c r="F21" s="118"/>
      <c r="G21" s="118"/>
      <c r="H21" s="119"/>
      <c r="I21" s="110"/>
      <c r="J21" s="32"/>
      <c r="K21" s="31" t="s">
        <v>25</v>
      </c>
      <c r="L21" s="33">
        <v>338975.2</v>
      </c>
      <c r="M21" s="33">
        <v>105392.71</v>
      </c>
      <c r="N21" s="25" t="s">
        <v>46</v>
      </c>
      <c r="O21" s="20">
        <f>IF(AND(L21="",M21=""),"",IF(OR(K21="b",K21="c",K21="d"),L21+M21,""))</f>
        <v>444367.91000000003</v>
      </c>
      <c r="P21" s="20">
        <f t="shared" ref="P21:P34" si="0">IF(OR(K21="c",K21="d"),IF(N21="ano",L21-M21,L21),"")</f>
        <v>233582.49</v>
      </c>
      <c r="Q21" s="113">
        <f>(P21+P22)/půvcena</f>
        <v>6.8872036949741672E-2</v>
      </c>
    </row>
    <row r="22" spans="1:17" ht="30.75" customHeight="1" x14ac:dyDescent="0.25">
      <c r="A22" s="125"/>
      <c r="B22" s="120"/>
      <c r="C22" s="121"/>
      <c r="D22" s="121"/>
      <c r="E22" s="121"/>
      <c r="F22" s="121"/>
      <c r="G22" s="121"/>
      <c r="H22" s="122"/>
      <c r="I22" s="111"/>
      <c r="J22" s="32"/>
      <c r="K22" s="31" t="s">
        <v>28</v>
      </c>
      <c r="L22" s="33">
        <v>325744.52</v>
      </c>
      <c r="M22" s="33">
        <v>25452</v>
      </c>
      <c r="N22" s="25" t="s">
        <v>46</v>
      </c>
      <c r="O22" s="20">
        <f t="shared" ref="O21:O34" si="1">IF(AND(L22="",M22=""),"",IF(OR(K22="b",K22="c",K22="d"),L22+M22,""))</f>
        <v>351196.52</v>
      </c>
      <c r="P22" s="20">
        <f t="shared" si="0"/>
        <v>300292.52</v>
      </c>
      <c r="Q22" s="112">
        <f>SUM(P20:P22)</f>
        <v>453804.18000000005</v>
      </c>
    </row>
    <row r="23" spans="1:17" x14ac:dyDescent="0.25">
      <c r="A23" s="36">
        <v>2</v>
      </c>
      <c r="B23" s="83"/>
      <c r="C23" s="83"/>
      <c r="D23" s="83"/>
      <c r="E23" s="83"/>
      <c r="F23" s="83"/>
      <c r="G23" s="83"/>
      <c r="H23" s="83"/>
      <c r="I23" s="34"/>
      <c r="J23" s="32"/>
      <c r="K23" s="31"/>
      <c r="L23" s="128">
        <f>SUM(L20:L22)</f>
        <v>1050841.82</v>
      </c>
      <c r="M23" s="128">
        <f>SUM(M20:M22)</f>
        <v>597037.64</v>
      </c>
      <c r="N23" s="25"/>
      <c r="O23" s="20" t="str">
        <f t="shared" si="1"/>
        <v/>
      </c>
      <c r="P23" s="20" t="str">
        <f t="shared" si="0"/>
        <v/>
      </c>
    </row>
    <row r="24" spans="1:17" x14ac:dyDescent="0.25">
      <c r="A24" s="36">
        <v>3</v>
      </c>
      <c r="B24" s="83"/>
      <c r="C24" s="83"/>
      <c r="D24" s="83"/>
      <c r="E24" s="83"/>
      <c r="F24" s="83"/>
      <c r="G24" s="83"/>
      <c r="H24" s="83"/>
      <c r="I24" s="34"/>
      <c r="J24" s="32"/>
      <c r="K24" s="31"/>
      <c r="L24" s="33" t="s">
        <v>50</v>
      </c>
      <c r="M24" s="128">
        <f>L23-M23</f>
        <v>453804.18000000005</v>
      </c>
      <c r="N24" s="25"/>
      <c r="O24" s="20" t="str">
        <f t="shared" si="1"/>
        <v/>
      </c>
      <c r="P24" s="20" t="str">
        <f t="shared" si="0"/>
        <v/>
      </c>
    </row>
    <row r="25" spans="1:17" x14ac:dyDescent="0.25">
      <c r="A25" s="36">
        <v>4</v>
      </c>
      <c r="B25" s="83"/>
      <c r="C25" s="83"/>
      <c r="D25" s="83"/>
      <c r="E25" s="83"/>
      <c r="F25" s="83"/>
      <c r="G25" s="83"/>
      <c r="H25" s="83"/>
      <c r="I25" s="34"/>
      <c r="J25" s="32"/>
      <c r="K25" s="31"/>
      <c r="L25" s="33" t="s">
        <v>51</v>
      </c>
      <c r="M25" s="33">
        <f>M24*0.21</f>
        <v>95298.877800000002</v>
      </c>
      <c r="N25" s="25"/>
      <c r="O25" s="20" t="str">
        <f t="shared" si="1"/>
        <v/>
      </c>
      <c r="P25" s="20" t="str">
        <f t="shared" si="0"/>
        <v/>
      </c>
    </row>
    <row r="26" spans="1:17" x14ac:dyDescent="0.25">
      <c r="A26" s="36">
        <v>5</v>
      </c>
      <c r="B26" s="83"/>
      <c r="C26" s="83"/>
      <c r="D26" s="83"/>
      <c r="E26" s="83"/>
      <c r="F26" s="83"/>
      <c r="G26" s="83"/>
      <c r="H26" s="83"/>
      <c r="I26" s="34"/>
      <c r="J26" s="32"/>
      <c r="K26" s="31"/>
      <c r="L26" s="33" t="s">
        <v>52</v>
      </c>
      <c r="M26" s="33">
        <f>M24+M25</f>
        <v>549103.05780000007</v>
      </c>
      <c r="N26" s="25"/>
      <c r="O26" s="20" t="str">
        <f t="shared" si="1"/>
        <v/>
      </c>
      <c r="P26" s="20" t="str">
        <f t="shared" si="0"/>
        <v/>
      </c>
    </row>
    <row r="27" spans="1:17" x14ac:dyDescent="0.25">
      <c r="A27" s="36">
        <v>6</v>
      </c>
      <c r="B27" s="83"/>
      <c r="C27" s="83"/>
      <c r="D27" s="83"/>
      <c r="E27" s="83"/>
      <c r="F27" s="83"/>
      <c r="G27" s="83"/>
      <c r="H27" s="83"/>
      <c r="I27" s="34"/>
      <c r="J27" s="32"/>
      <c r="K27" s="31"/>
      <c r="L27" s="33" t="s">
        <v>53</v>
      </c>
      <c r="M27" s="128">
        <f>půvcena+M24</f>
        <v>8205498.9699999997</v>
      </c>
      <c r="N27" s="25"/>
      <c r="O27" s="20" t="str">
        <f t="shared" si="1"/>
        <v/>
      </c>
      <c r="P27" s="20" t="str">
        <f t="shared" si="0"/>
        <v/>
      </c>
    </row>
    <row r="28" spans="1:17" x14ac:dyDescent="0.25">
      <c r="A28" s="36">
        <v>7</v>
      </c>
      <c r="B28" s="83"/>
      <c r="C28" s="83"/>
      <c r="D28" s="83"/>
      <c r="E28" s="83"/>
      <c r="F28" s="83"/>
      <c r="G28" s="83"/>
      <c r="H28" s="83"/>
      <c r="I28" s="34"/>
      <c r="J28" s="32"/>
      <c r="K28" s="31"/>
      <c r="L28" s="33" t="s">
        <v>54</v>
      </c>
      <c r="M28" s="128">
        <f>M27*0.21</f>
        <v>1723154.7836999998</v>
      </c>
      <c r="N28" s="25"/>
      <c r="O28" s="20" t="str">
        <f t="shared" si="1"/>
        <v/>
      </c>
      <c r="P28" s="20" t="str">
        <f t="shared" si="0"/>
        <v/>
      </c>
    </row>
    <row r="29" spans="1:17" x14ac:dyDescent="0.25">
      <c r="A29" s="36">
        <v>8</v>
      </c>
      <c r="B29" s="83"/>
      <c r="C29" s="83"/>
      <c r="D29" s="83"/>
      <c r="E29" s="83"/>
      <c r="F29" s="83"/>
      <c r="G29" s="83"/>
      <c r="H29" s="83"/>
      <c r="I29" s="34"/>
      <c r="J29" s="32"/>
      <c r="K29" s="31"/>
      <c r="L29" s="33" t="s">
        <v>55</v>
      </c>
      <c r="M29" s="128">
        <f>M27+M28</f>
        <v>9928653.7536999993</v>
      </c>
      <c r="N29" s="25"/>
      <c r="O29" s="20" t="str">
        <f t="shared" si="1"/>
        <v/>
      </c>
      <c r="P29" s="20" t="str">
        <f t="shared" si="0"/>
        <v/>
      </c>
    </row>
    <row r="30" spans="1:17" x14ac:dyDescent="0.25">
      <c r="A30" s="36">
        <v>9</v>
      </c>
      <c r="B30" s="83"/>
      <c r="C30" s="83"/>
      <c r="D30" s="83"/>
      <c r="E30" s="83"/>
      <c r="F30" s="83"/>
      <c r="G30" s="83"/>
      <c r="H30" s="83"/>
      <c r="I30" s="34"/>
      <c r="J30" s="32"/>
      <c r="K30" s="31"/>
      <c r="L30" s="33"/>
      <c r="M30" s="33"/>
      <c r="N30" s="25"/>
      <c r="O30" s="20" t="str">
        <f t="shared" si="1"/>
        <v/>
      </c>
      <c r="P30" s="20" t="str">
        <f t="shared" si="0"/>
        <v/>
      </c>
    </row>
    <row r="31" spans="1:17" x14ac:dyDescent="0.25">
      <c r="A31" s="36">
        <v>10</v>
      </c>
      <c r="B31" s="83"/>
      <c r="C31" s="83"/>
      <c r="D31" s="83"/>
      <c r="E31" s="83"/>
      <c r="F31" s="83"/>
      <c r="G31" s="83"/>
      <c r="H31" s="83"/>
      <c r="I31" s="34"/>
      <c r="J31" s="32"/>
      <c r="K31" s="31"/>
      <c r="L31" s="33"/>
      <c r="M31" s="33"/>
      <c r="N31" s="25"/>
      <c r="O31" s="20" t="str">
        <f t="shared" si="1"/>
        <v/>
      </c>
      <c r="P31" s="20" t="str">
        <f t="shared" si="0"/>
        <v/>
      </c>
    </row>
    <row r="32" spans="1:17" x14ac:dyDescent="0.25">
      <c r="A32" s="36">
        <v>11</v>
      </c>
      <c r="B32" s="83"/>
      <c r="C32" s="83"/>
      <c r="D32" s="83"/>
      <c r="E32" s="83"/>
      <c r="F32" s="83"/>
      <c r="G32" s="83"/>
      <c r="H32" s="83"/>
      <c r="I32" s="34"/>
      <c r="J32" s="32"/>
      <c r="K32" s="31"/>
      <c r="L32" s="33"/>
      <c r="M32" s="33"/>
      <c r="N32" s="25"/>
      <c r="O32" s="20" t="str">
        <f t="shared" si="1"/>
        <v/>
      </c>
      <c r="P32" s="20" t="str">
        <f t="shared" si="0"/>
        <v/>
      </c>
    </row>
    <row r="33" spans="1:17" x14ac:dyDescent="0.25">
      <c r="A33" s="36">
        <v>12</v>
      </c>
      <c r="B33" s="83"/>
      <c r="C33" s="83"/>
      <c r="D33" s="83"/>
      <c r="E33" s="83"/>
      <c r="F33" s="83"/>
      <c r="G33" s="83"/>
      <c r="H33" s="83"/>
      <c r="I33" s="34"/>
      <c r="J33" s="32"/>
      <c r="K33" s="31"/>
      <c r="L33" s="33"/>
      <c r="M33" s="33"/>
      <c r="N33" s="25"/>
      <c r="O33" s="20" t="str">
        <f t="shared" si="1"/>
        <v/>
      </c>
      <c r="P33" s="20" t="str">
        <f t="shared" si="0"/>
        <v/>
      </c>
    </row>
    <row r="34" spans="1:17" x14ac:dyDescent="0.25">
      <c r="A34" s="36">
        <v>13</v>
      </c>
      <c r="B34" s="83"/>
      <c r="C34" s="83"/>
      <c r="D34" s="83"/>
      <c r="E34" s="83"/>
      <c r="F34" s="83"/>
      <c r="G34" s="83"/>
      <c r="H34" s="83"/>
      <c r="I34" s="34"/>
      <c r="J34" s="32"/>
      <c r="K34" s="31"/>
      <c r="L34" s="33"/>
      <c r="M34" s="33"/>
      <c r="N34" s="25"/>
      <c r="O34" s="20" t="str">
        <f t="shared" si="1"/>
        <v/>
      </c>
      <c r="P34" s="20" t="str">
        <f t="shared" si="0"/>
        <v/>
      </c>
    </row>
    <row r="35" spans="1:17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5">
        <f>SUM(O20:O34)</f>
        <v>1647879.46</v>
      </c>
      <c r="P35" s="15">
        <f>SUM(P20:P34)</f>
        <v>453804.18000000005</v>
      </c>
      <c r="Q35" s="21"/>
    </row>
    <row r="36" spans="1:17" x14ac:dyDescent="0.25">
      <c r="A36" s="85"/>
      <c r="B36" s="86"/>
      <c r="C36" s="30" t="s">
        <v>43</v>
      </c>
      <c r="D36" s="107" t="s">
        <v>44</v>
      </c>
      <c r="E36" s="107"/>
      <c r="F36" s="14"/>
      <c r="G36" s="14"/>
      <c r="H36" s="14"/>
      <c r="I36" s="14"/>
      <c r="J36" s="14"/>
      <c r="K36" s="14"/>
      <c r="L36" s="14"/>
      <c r="M36" s="14"/>
      <c r="N36" s="17" t="s">
        <v>16</v>
      </c>
      <c r="O36" s="18"/>
      <c r="P36" s="18"/>
    </row>
    <row r="37" spans="1:17" x14ac:dyDescent="0.25">
      <c r="A37" s="85" t="s">
        <v>17</v>
      </c>
      <c r="B37" s="86"/>
      <c r="C37" s="35"/>
      <c r="D37" s="108">
        <f>půvcena+P20</f>
        <v>7671623.96</v>
      </c>
      <c r="E37" s="107"/>
      <c r="F37" s="14"/>
      <c r="G37" s="14"/>
      <c r="H37" s="14"/>
      <c r="I37" s="14"/>
      <c r="J37" s="14"/>
      <c r="K37" s="14"/>
      <c r="L37" s="14"/>
      <c r="M37" s="14"/>
      <c r="N37" s="19" t="s">
        <v>9</v>
      </c>
      <c r="O37" s="19" t="str">
        <f>O19</f>
        <v>Hodnota změny</v>
      </c>
      <c r="P37" s="19" t="str">
        <f>P19</f>
        <v>Cenový nárůst</v>
      </c>
    </row>
    <row r="38" spans="1:17" x14ac:dyDescent="0.25">
      <c r="A38" s="85" t="s">
        <v>18</v>
      </c>
      <c r="B38" s="86"/>
      <c r="C38" s="35"/>
      <c r="D38" s="108">
        <f>D37+P21</f>
        <v>7905206.4500000002</v>
      </c>
      <c r="E38" s="107"/>
      <c r="F38" s="14"/>
      <c r="G38" s="14"/>
      <c r="H38" s="14"/>
      <c r="I38" s="14"/>
      <c r="J38" s="14"/>
      <c r="K38" s="14"/>
      <c r="L38" s="14"/>
      <c r="M38" s="14"/>
      <c r="N38" s="36" t="s">
        <v>19</v>
      </c>
      <c r="O38" s="16" t="s">
        <v>20</v>
      </c>
      <c r="P38" s="16" t="s">
        <v>20</v>
      </c>
    </row>
    <row r="39" spans="1:17" x14ac:dyDescent="0.25">
      <c r="A39" s="85" t="s">
        <v>21</v>
      </c>
      <c r="B39" s="86"/>
      <c r="C39" s="35"/>
      <c r="D39" s="108">
        <f>D38+P22</f>
        <v>8205498.9700000007</v>
      </c>
      <c r="E39" s="107"/>
      <c r="F39" s="14"/>
      <c r="G39" s="14"/>
      <c r="H39" s="14"/>
      <c r="I39" s="14"/>
      <c r="J39" s="14"/>
      <c r="K39" s="14"/>
      <c r="L39" s="14"/>
      <c r="M39" s="14"/>
      <c r="N39" s="36" t="s">
        <v>22</v>
      </c>
      <c r="O39" s="16" t="s">
        <v>23</v>
      </c>
      <c r="P39" s="16" t="s">
        <v>24</v>
      </c>
    </row>
    <row r="40" spans="1:17" x14ac:dyDescent="0.25">
      <c r="A40" s="14" t="s">
        <v>45</v>
      </c>
      <c r="B40" s="14"/>
      <c r="C40" s="14" t="s">
        <v>45</v>
      </c>
      <c r="D40" s="14" t="s">
        <v>45</v>
      </c>
      <c r="E40" s="14"/>
      <c r="F40" s="14"/>
      <c r="G40" s="14"/>
      <c r="H40" s="14"/>
      <c r="I40" s="14"/>
      <c r="J40" s="14"/>
      <c r="K40" s="14"/>
      <c r="L40" s="14"/>
      <c r="M40" s="14"/>
      <c r="N40" s="36" t="s">
        <v>25</v>
      </c>
      <c r="O40" s="16" t="s">
        <v>26</v>
      </c>
      <c r="P40" s="106" t="s">
        <v>27</v>
      </c>
    </row>
    <row r="41" spans="1:17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36" t="s">
        <v>28</v>
      </c>
      <c r="O41" s="16" t="s">
        <v>26</v>
      </c>
      <c r="P41" s="106"/>
    </row>
    <row r="42" spans="1:17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36" t="s">
        <v>29</v>
      </c>
      <c r="O42" s="16" t="s">
        <v>20</v>
      </c>
      <c r="P42" s="16" t="s">
        <v>20</v>
      </c>
    </row>
  </sheetData>
  <mergeCells count="34">
    <mergeCell ref="I20:I22"/>
    <mergeCell ref="B20:H22"/>
    <mergeCell ref="A20:A22"/>
    <mergeCell ref="B24:H24"/>
    <mergeCell ref="B25:H25"/>
    <mergeCell ref="B26:H26"/>
    <mergeCell ref="B27:H27"/>
    <mergeCell ref="B28:H28"/>
    <mergeCell ref="P40:P41"/>
    <mergeCell ref="B29:H29"/>
    <mergeCell ref="B30:H30"/>
    <mergeCell ref="B31:H31"/>
    <mergeCell ref="B32:H32"/>
    <mergeCell ref="B33:H33"/>
    <mergeCell ref="B34:H34"/>
    <mergeCell ref="A37:B37"/>
    <mergeCell ref="A38:B38"/>
    <mergeCell ref="D36:E36"/>
    <mergeCell ref="D37:E37"/>
    <mergeCell ref="D38:E38"/>
    <mergeCell ref="D39:E39"/>
    <mergeCell ref="A1:P1"/>
    <mergeCell ref="B2:P2"/>
    <mergeCell ref="B3:P3"/>
    <mergeCell ref="A39:B39"/>
    <mergeCell ref="B4:P4"/>
    <mergeCell ref="B5:P5"/>
    <mergeCell ref="B6:P6"/>
    <mergeCell ref="A13:P18"/>
    <mergeCell ref="A36:B36"/>
    <mergeCell ref="B19:H19"/>
    <mergeCell ref="A8:P12"/>
    <mergeCell ref="B7:P7"/>
    <mergeCell ref="B23:H23"/>
  </mergeCells>
  <dataValidations count="3">
    <dataValidation type="list" allowBlank="1" showInputMessage="1" showErrorMessage="1" sqref="K20:K34" xr:uid="{00000000-0002-0000-0100-000000000000}">
      <formula1>"a,b,c,d,e"</formula1>
    </dataValidation>
    <dataValidation type="list" allowBlank="1" showInputMessage="1" showErrorMessage="1" sqref="N20:N34" xr:uid="{00000000-0002-0000-0100-000001000000}">
      <formula1>"ano,ne"</formula1>
    </dataValidation>
    <dataValidation type="list" allowBlank="1" showInputMessage="1" showErrorMessage="1" sqref="B7:P7" xr:uid="{00000000-0002-0000-0100-000002000000}">
      <formula1>"Z,S,SP"</formula1>
    </dataValidation>
  </dataValidations>
  <pageMargins left="0.7" right="0.7" top="0.78740157499999996" bottom="0.78740157499999996" header="0.3" footer="0.3"/>
  <pageSetup paperSize="9" scale="6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d4cc1580-2a65-4676-bc43-8335e1d94486" xsi:nil="true"/>
    <TaxCatchAll xmlns="9ff150a7-0dd8-4c18-9463-a952d6568fe2" xsi:nil="true"/>
    <lcf76f155ced4ddcb4097134ff3c332f xmlns="d4cc1580-2a65-4676-bc43-8335e1d9448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C29A8566905EE43B27BE3EB837E23D1" ma:contentTypeVersion="17" ma:contentTypeDescription="Vytvoří nový dokument" ma:contentTypeScope="" ma:versionID="a1a301ec93e3e1c0939eaa9a95993ad4">
  <xsd:schema xmlns:xsd="http://www.w3.org/2001/XMLSchema" xmlns:xs="http://www.w3.org/2001/XMLSchema" xmlns:p="http://schemas.microsoft.com/office/2006/metadata/properties" xmlns:ns2="9ff150a7-0dd8-4c18-9463-a952d6568fe2" xmlns:ns3="d4cc1580-2a65-4676-bc43-8335e1d94486" targetNamespace="http://schemas.microsoft.com/office/2006/metadata/properties" ma:root="true" ma:fieldsID="a7e292342559d14d4b231266463364e7" ns2:_="" ns3:_="">
    <xsd:import namespace="9ff150a7-0dd8-4c18-9463-a952d6568fe2"/>
    <xsd:import namespace="d4cc1580-2a65-4676-bc43-8335e1d944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DATE" minOccurs="0"/>
                <xsd:element ref="ns3:lcf76f155ced4ddcb4097134ff3c332f" minOccurs="0"/>
                <xsd:element ref="ns2:TaxCatchAll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f150a7-0dd8-4c18-9463-a952d6568fe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29cb2dd-91a4-4f00-a29c-2dee25cc79de}" ma:internalName="TaxCatchAll" ma:showField="CatchAllData" ma:web="9ff150a7-0dd8-4c18-9463-a952d6568f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cc1580-2a65-4676-bc43-8335e1d944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DATE" ma:index="20" nillable="true" ma:displayName="DATE" ma:format="DateOnly" ma:internalName="DATE">
      <xsd:simpleType>
        <xsd:restriction base="dms:DateTime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af5795b-154a-4650-8316-fc4b5658d9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076209B-7445-4D59-9173-609B87D82E6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E342938-80EA-4210-8BAE-47B346EEEF30}">
  <ds:schemaRefs>
    <ds:schemaRef ds:uri="9ff150a7-0dd8-4c18-9463-a952d6568fe2"/>
    <ds:schemaRef ds:uri="http://purl.org/dc/terms/"/>
    <ds:schemaRef ds:uri="d4cc1580-2a65-4676-bc43-8335e1d94486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F9CED4A-E64B-4A0A-937C-52D89972D7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f150a7-0dd8-4c18-9463-a952d6568fe2"/>
    <ds:schemaRef ds:uri="d4cc1580-2a65-4676-bc43-8335e1d944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List1</vt:lpstr>
      <vt:lpstr>final</vt:lpstr>
      <vt:lpstr>List3</vt:lpstr>
      <vt:lpstr>DruhZměny</vt:lpstr>
      <vt:lpstr>final!Oblast_tisku</vt:lpstr>
      <vt:lpstr>List1!Oblast_tisku</vt:lpstr>
      <vt:lpstr>půvcena</vt:lpstr>
      <vt:lpstr>typzak</vt:lpstr>
    </vt:vector>
  </TitlesOfParts>
  <Manager/>
  <Company>Erste Grantika Advisory, a.s.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Ing. Radek Hlaváček</dc:creator>
  <cp:keywords/>
  <dc:description/>
  <cp:lastModifiedBy>Radek Hlaváček</cp:lastModifiedBy>
  <cp:revision/>
  <dcterms:created xsi:type="dcterms:W3CDTF">2017-06-08T12:45:59Z</dcterms:created>
  <dcterms:modified xsi:type="dcterms:W3CDTF">2023-09-07T06:16:02Z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0x0101008C29A8566905EE43B27BE3EB837E23D1</vt:lpwstr>
  </property>
</Properties>
</file>